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<sst xmlns="http://schemas.openxmlformats.org/spreadsheetml/2006/main" count="1967" uniqueCount="1358">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</sst>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44029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1353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1354</v>
      </c>
    </row>
    <row r="27" spans="2:3" ht="15.75">
      <c r="B27" s="10" t="s">
        <v>227</v>
      </c>
      <c r="C27" s="162" t="s">
        <v>1355</v>
      </c>
    </row>
    <row r="28" spans="2:3" ht="15.75">
      <c r="B28" s="10" t="s">
        <v>220</v>
      </c>
      <c r="C28" s="162" t="s">
        <v>1356</v>
      </c>
    </row>
    <row r="29" spans="2:3" ht="15.75">
      <c r="B29" s="10" t="s">
        <v>221</v>
      </c>
      <c r="C29" s="282" t="s">
        <v>1357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44029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554930</v>
      </c>
      <c r="H15" s="127">
        <v>554930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1569760</v>
      </c>
      <c r="H16" s="146">
        <f>SUM(H13:H15)</f>
        <v>1569760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-42980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-42980</v>
      </c>
      <c r="H20" s="127">
        <v>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3608845</v>
      </c>
      <c r="D22" s="316">
        <v>3263511</v>
      </c>
      <c r="E22" s="166" t="s">
        <v>924</v>
      </c>
      <c r="F22" s="126" t="s">
        <v>925</v>
      </c>
      <c r="G22" s="127">
        <v>-114821</v>
      </c>
      <c r="H22" s="127">
        <v>-42980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-157801</v>
      </c>
      <c r="H23" s="146">
        <f>H19+H21+H20+H22</f>
        <v>-42980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5488304</v>
      </c>
      <c r="H24" s="146">
        <f>H11+H16+H23</f>
        <v>5603125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3608845</v>
      </c>
      <c r="D25" s="146">
        <f>SUM(D21:D24)</f>
        <v>3263511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1886556</v>
      </c>
      <c r="D27" s="138">
        <f>SUM(D28:D31)</f>
        <v>2353150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7097</v>
      </c>
      <c r="H28" s="138">
        <f>SUM(H29:H31)</f>
        <v>7488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365</v>
      </c>
      <c r="H29" s="152">
        <v>365</v>
      </c>
    </row>
    <row r="30" spans="1:8" ht="15.75">
      <c r="A30" s="169" t="s">
        <v>81</v>
      </c>
      <c r="B30" s="126" t="s">
        <v>158</v>
      </c>
      <c r="C30" s="152">
        <v>1886556</v>
      </c>
      <c r="D30" s="152">
        <v>2353150</v>
      </c>
      <c r="E30" s="159" t="s">
        <v>75</v>
      </c>
      <c r="F30" s="156" t="s">
        <v>188</v>
      </c>
      <c r="G30" s="152">
        <v>6732</v>
      </c>
      <c r="H30" s="152">
        <v>7123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>
        <v>6048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1886556</v>
      </c>
      <c r="D37" s="137">
        <f>SUM(D32:D36)+D27</f>
        <v>2353150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7097</v>
      </c>
      <c r="H40" s="153">
        <f>SUM(H32:H39)+H28+H27</f>
        <v>13536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5495401</v>
      </c>
      <c r="D45" s="153">
        <f>D25+D37+D43+D44</f>
        <v>5616661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5495401</v>
      </c>
      <c r="D47" s="369">
        <f>D18+D45</f>
        <v>5616661</v>
      </c>
      <c r="E47" s="158" t="s">
        <v>35</v>
      </c>
      <c r="F47" s="121" t="s">
        <v>199</v>
      </c>
      <c r="G47" s="370">
        <f>G24+G40</f>
        <v>5495401</v>
      </c>
      <c r="H47" s="370">
        <f>H24+H40</f>
        <v>5616661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44029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10281</v>
      </c>
      <c r="D12" s="139">
        <v>1181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0</v>
      </c>
      <c r="D13" s="139">
        <v>93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254974</v>
      </c>
      <c r="D14" s="139">
        <v>85731</v>
      </c>
      <c r="E14" s="81" t="s">
        <v>890</v>
      </c>
      <c r="F14" s="171" t="s">
        <v>775</v>
      </c>
      <c r="G14" s="139">
        <v>173289</v>
      </c>
      <c r="H14" s="139">
        <v>51294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111</v>
      </c>
      <c r="D16" s="139">
        <v>153666</v>
      </c>
      <c r="E16" s="86" t="s">
        <v>892</v>
      </c>
      <c r="F16" s="171" t="s">
        <v>777</v>
      </c>
      <c r="G16" s="139">
        <v>22820</v>
      </c>
      <c r="H16" s="139">
        <v>65602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176771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265366</v>
      </c>
      <c r="D18" s="142">
        <f>SUM(D12:D16)</f>
        <v>240671</v>
      </c>
      <c r="E18" s="83" t="s">
        <v>20</v>
      </c>
      <c r="F18" s="172" t="s">
        <v>779</v>
      </c>
      <c r="G18" s="142">
        <f>SUM(G12:G17)</f>
        <v>196109</v>
      </c>
      <c r="H18" s="142">
        <f>SUM(H12:H17)</f>
        <v>293667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45564</v>
      </c>
      <c r="D21" s="139">
        <v>95976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45564</v>
      </c>
      <c r="D25" s="142">
        <f>SUM(D20:D24)</f>
        <v>95976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310930</v>
      </c>
      <c r="D26" s="142">
        <f>D18+D25</f>
        <v>336647</v>
      </c>
      <c r="E26" s="144" t="s">
        <v>40</v>
      </c>
      <c r="F26" s="172" t="s">
        <v>781</v>
      </c>
      <c r="G26" s="142">
        <f>G18+G25</f>
        <v>196109</v>
      </c>
      <c r="H26" s="142">
        <f>H18+H25</f>
        <v>293667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114821</v>
      </c>
      <c r="H27" s="164">
        <f>IF((D26-H26)&gt;0,D26-H26,0)</f>
        <v>42980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114821</v>
      </c>
      <c r="H29" s="142">
        <f>H27</f>
        <v>42980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310930</v>
      </c>
      <c r="D30" s="142">
        <f>D26+D28+D29</f>
        <v>336647</v>
      </c>
      <c r="E30" s="144" t="s">
        <v>789</v>
      </c>
      <c r="F30" s="172" t="s">
        <v>784</v>
      </c>
      <c r="G30" s="142">
        <f>G26+G29</f>
        <v>310930</v>
      </c>
      <c r="H30" s="142">
        <f>H26+H29</f>
        <v>336647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44029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1517500</v>
      </c>
      <c r="D21" s="316">
        <v>-1144371</v>
      </c>
      <c r="E21" s="317">
        <f>SUM(C21:D21)</f>
        <v>373129</v>
      </c>
      <c r="F21" s="316">
        <v>333750</v>
      </c>
      <c r="G21" s="316">
        <v>-6020</v>
      </c>
      <c r="H21" s="317">
        <f>SUM(F21:G21)</f>
        <v>327730</v>
      </c>
    </row>
    <row r="22" spans="1:8" ht="12.75">
      <c r="A22" s="315" t="s">
        <v>900</v>
      </c>
      <c r="B22" s="41" t="s">
        <v>800</v>
      </c>
      <c r="C22" s="316">
        <v>0</v>
      </c>
      <c r="D22" s="316">
        <v>0</v>
      </c>
      <c r="E22" s="317">
        <f aca="true" t="shared" si="2" ref="E22:E29">SUM(C22:D22)</f>
        <v>0</v>
      </c>
      <c r="F22" s="316">
        <v>176771</v>
      </c>
      <c r="G22" s="316">
        <v>0</v>
      </c>
      <c r="H22" s="317">
        <f aca="true" t="shared" si="3" ref="H22:H29">SUM(F22:G22)</f>
        <v>176771</v>
      </c>
    </row>
    <row r="23" spans="1:8" ht="12.75">
      <c r="A23" s="322" t="s">
        <v>901</v>
      </c>
      <c r="B23" s="41" t="s">
        <v>801</v>
      </c>
      <c r="C23" s="316">
        <v>34600</v>
      </c>
      <c r="D23" s="316">
        <v>-10392.02</v>
      </c>
      <c r="E23" s="317">
        <f t="shared" si="2"/>
        <v>24207.98</v>
      </c>
      <c r="F23" s="316">
        <v>72132</v>
      </c>
      <c r="G23" s="316">
        <v>-1453</v>
      </c>
      <c r="H23" s="317">
        <f t="shared" si="3"/>
        <v>70679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-41720</v>
      </c>
      <c r="E25" s="317">
        <f t="shared" si="2"/>
        <v>-41720</v>
      </c>
      <c r="F25" s="316">
        <v>0</v>
      </c>
      <c r="G25" s="316">
        <v>-84351</v>
      </c>
      <c r="H25" s="317">
        <f t="shared" si="3"/>
        <v>-84351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-2170</v>
      </c>
      <c r="E26" s="317">
        <f t="shared" si="2"/>
        <v>-2170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-1945</v>
      </c>
      <c r="E28" s="317">
        <f t="shared" si="2"/>
        <v>-1945</v>
      </c>
      <c r="F28" s="316">
        <v>0</v>
      </c>
      <c r="G28" s="316">
        <v>-1309</v>
      </c>
      <c r="H28" s="317">
        <f t="shared" si="3"/>
        <v>-1309</v>
      </c>
    </row>
    <row r="29" spans="1:8" ht="21" customHeight="1">
      <c r="A29" s="313" t="s">
        <v>94</v>
      </c>
      <c r="B29" s="136" t="s">
        <v>807</v>
      </c>
      <c r="C29" s="320">
        <f>SUM(C21:C28)</f>
        <v>1552100</v>
      </c>
      <c r="D29" s="320">
        <f>SUM(D21:D28)</f>
        <v>-1200598.02</v>
      </c>
      <c r="E29" s="317">
        <f t="shared" si="2"/>
        <v>351501.98</v>
      </c>
      <c r="F29" s="320">
        <f>SUM(F21:F28)</f>
        <v>582653</v>
      </c>
      <c r="G29" s="320">
        <f>SUM(G21:G28)</f>
        <v>-97463</v>
      </c>
      <c r="H29" s="317">
        <f t="shared" si="3"/>
        <v>485190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-6168</v>
      </c>
      <c r="E31" s="317">
        <f>SUM(C31:D31)</f>
        <v>-6168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-6168</v>
      </c>
      <c r="E36" s="320">
        <f t="shared" si="4"/>
        <v>-6168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1552100</v>
      </c>
      <c r="D37" s="320">
        <f t="shared" si="5"/>
        <v>-1206766.02</v>
      </c>
      <c r="E37" s="320">
        <f t="shared" si="5"/>
        <v>345333.98</v>
      </c>
      <c r="F37" s="320">
        <f t="shared" si="5"/>
        <v>582653</v>
      </c>
      <c r="G37" s="320">
        <f t="shared" si="5"/>
        <v>-97463</v>
      </c>
      <c r="H37" s="320">
        <f t="shared" si="5"/>
        <v>485190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3263511</v>
      </c>
      <c r="F38" s="320"/>
      <c r="G38" s="320"/>
      <c r="H38" s="326">
        <v>2778321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3608844.98</v>
      </c>
      <c r="F39" s="320"/>
      <c r="G39" s="320"/>
      <c r="H39" s="320">
        <f>SUM(H37:H38)</f>
        <v>3263511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3608845</v>
      </c>
      <c r="F40" s="317"/>
      <c r="G40" s="317"/>
      <c r="H40" s="316">
        <v>3263511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44029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554930</v>
      </c>
      <c r="G14" s="371">
        <f>'1-SB'!H19+'1-SB'!H21</f>
        <v>0</v>
      </c>
      <c r="H14" s="371">
        <f>'1-SB'!H20+'1-SB'!H22</f>
        <v>-42980</v>
      </c>
      <c r="I14" s="371">
        <f aca="true" t="shared" si="0" ref="I14:I36">SUM(C14:H14)</f>
        <v>5603125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554930</v>
      </c>
      <c r="G18" s="372">
        <f t="shared" si="2"/>
        <v>0</v>
      </c>
      <c r="H18" s="372">
        <f t="shared" si="2"/>
        <v>-42980</v>
      </c>
      <c r="I18" s="371">
        <f t="shared" si="0"/>
        <v>5603125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-114821</v>
      </c>
      <c r="I22" s="371">
        <f t="shared" si="0"/>
        <v>-114821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554930</v>
      </c>
      <c r="G34" s="372">
        <f t="shared" si="7"/>
        <v>0</v>
      </c>
      <c r="H34" s="372">
        <f t="shared" si="7"/>
        <v>-157801</v>
      </c>
      <c r="I34" s="371">
        <f t="shared" si="0"/>
        <v>5488304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554930</v>
      </c>
      <c r="G36" s="375">
        <f t="shared" si="8"/>
        <v>0</v>
      </c>
      <c r="H36" s="375">
        <f t="shared" si="8"/>
        <v>-157801</v>
      </c>
      <c r="I36" s="371">
        <f t="shared" si="0"/>
        <v>5488304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44029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13.7455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13.4638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41329.3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2290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566.88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-0.021517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0.028163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-0.023114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0.148779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3608845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3608845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1886556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1886556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1886556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5495401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5495401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554930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1569760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-42980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-42980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-114821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-157801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5488304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7097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365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6732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7097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5495401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10281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254974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111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265366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45564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45564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310930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310930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173289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22820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196109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196109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114821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114821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310930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373129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24207.98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-41720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-2170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-1945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351501.98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-6168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-6168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345333.98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3263511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3608844.98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3608845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5603125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5603125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-114821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5488304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5488304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13.7455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13.4638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'5-DI'!D21</f>
        <v>41329.3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'5-DI'!D22</f>
        <v>2290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'5-DI'!D23</f>
        <v>566.88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'5-DI'!D24</f>
        <v>-0.021517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'5-DI'!D25</f>
        <v>0.028163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'5-DI'!D26</f>
        <v>-0.023114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'5-DI'!D27</f>
        <v>0.148779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2020-06-25T11:32:39Z</cp:lastPrinted>
  <dcterms:created xsi:type="dcterms:W3CDTF">2004-03-04T10:58:58Z</dcterms:created>
  <dcterms:modified xsi:type="dcterms:W3CDTF">2020-07-16T07:48:50Z</dcterms:modified>
  <cp:category/>
  <cp:version/>
  <cp:contentType/>
  <cp:contentStatus/>
</cp:coreProperties>
</file>